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D:\The Benchmarking Partnership\TBP Website\demandoptimisation\"/>
    </mc:Choice>
  </mc:AlternateContent>
  <xr:revisionPtr revIDLastSave="0" documentId="13_ncr:1_{A895AB29-BBDC-491D-953F-8AB5F96848AC}" xr6:coauthVersionLast="47" xr6:coauthVersionMax="47" xr10:uidLastSave="{00000000-0000-0000-0000-000000000000}"/>
  <workbookProtection workbookAlgorithmName="SHA-512" workbookHashValue="QA60UUDdJSORXB9UiKwwohh8pxVgVimTZI7hP1Cbxxs9qOl4cizW+G9kgdAU7DXUiqIyGz5Ei23F0xLCru3+UQ==" workbookSaltValue="fFFvnKD6Z1pzQoKPLhCS7w==" workbookSpinCount="100000" lockStructure="1"/>
  <bookViews>
    <workbookView xWindow="-98" yWindow="-98" windowWidth="28996" windowHeight="15796" xr2:uid="{ACB65FB0-DA27-45FE-BF77-F931C09B54F9}"/>
  </bookViews>
  <sheets>
    <sheet name="Order Form" sheetId="3" r:id="rId1"/>
    <sheet name="Price List" sheetId="1" r:id="rId2"/>
  </sheets>
  <definedNames>
    <definedName name="_xlnm.Print_Area" localSheetId="0">'Order Form'!$C$3:$E$50</definedName>
    <definedName name="_xlnm.Print_Area" localSheetId="1">'Price List'!$C$3:$D$37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3" l="1"/>
  <c r="F24" i="3"/>
  <c r="F30" i="3"/>
  <c r="F31" i="3"/>
  <c r="O20" i="3"/>
  <c r="Q31" i="3"/>
  <c r="Q25" i="3"/>
  <c r="Q14" i="3"/>
  <c r="N24" i="3"/>
  <c r="H24" i="3"/>
  <c r="G24" i="3"/>
  <c r="I24" i="3"/>
  <c r="H30" i="3"/>
  <c r="N30" i="3"/>
  <c r="G30" i="3"/>
  <c r="I30" i="3"/>
  <c r="N36" i="3"/>
  <c r="O36" i="3"/>
  <c r="N20" i="3"/>
  <c r="O2" i="3"/>
  <c r="O41" i="3"/>
  <c r="N41" i="3"/>
  <c r="O14" i="3"/>
  <c r="N14" i="3"/>
  <c r="O3" i="3" l="1"/>
  <c r="J24" i="3"/>
  <c r="O24" i="3" s="1"/>
  <c r="J30" i="3"/>
  <c r="O30" i="3" s="1"/>
  <c r="O4" i="3" l="1"/>
  <c r="D8" i="3" s="1"/>
  <c r="D9" i="3" s="1"/>
</calcChain>
</file>

<file path=xl/sharedStrings.xml><?xml version="1.0" encoding="utf-8"?>
<sst xmlns="http://schemas.openxmlformats.org/spreadsheetml/2006/main" count="104" uniqueCount="76">
  <si>
    <t>1: Laboratory Workload Review – Volume, Complexity, Variation, Standardisation, and Relative Workload Analyses</t>
  </si>
  <si>
    <t>Full Report - Single Laboratory - Blood Sciences, Microbiology and Infectious Diseases</t>
  </si>
  <si>
    <t>Laboratory Data Provision Requirements:</t>
  </si>
  <si>
    <t>Raw download from LIMS - CSV/XLS format - Volume of tests in-house and referred out, by test, latest 12 months</t>
  </si>
  <si>
    <t>Full Report - Single CCG - Full demographic and pathology impact pathway analyses</t>
  </si>
  <si>
    <t>None</t>
  </si>
  <si>
    <t>3: GP Test Rate and Opportunities Analyses for Primary Care Key Marker Tests</t>
  </si>
  <si>
    <t>Full Report - Single CCG - Blood Sciences, Microbiology and Infectious Diseases</t>
  </si>
  <si>
    <t>Raw download from LIMS - CSV/XLS format - Volume of tests for key marker tests only, monthly for latest 3 years, by GP practice</t>
  </si>
  <si>
    <t>Raw download from LIMS - CSV/XLS format - Anonymised patient level HbA1c test result data, minimum req latest 3 years</t>
  </si>
  <si>
    <t>Laboratory Provision Requirements:</t>
  </si>
  <si>
    <t>2: CCG Patient Demographics and Pathway Opportunities Analyses (NHS England Only)</t>
  </si>
  <si>
    <t>The Benchmarking Partnership - UK Demand Optimisation Programme</t>
  </si>
  <si>
    <t>Where data for a complete network are included together within a single order, an additional network 'full overview' report will also be included</t>
  </si>
  <si>
    <t>Total number of laboratory reports required:</t>
  </si>
  <si>
    <t>If &gt;1 do these laboratories comprise a "complete network"?</t>
  </si>
  <si>
    <t>Total undiscounted cost</t>
  </si>
  <si>
    <t>Total discounted cost</t>
  </si>
  <si>
    <t>Full Report - Per CCG - Full demographic and pathology impact pathway analyses</t>
  </si>
  <si>
    <t>Full Report - Per CCG - Blood Sciences, Microbiology and Infectious Diseases</t>
  </si>
  <si>
    <t>Number of laboratories providing data to cover all of the above CCGs</t>
  </si>
  <si>
    <t>Costing model based on initial setup-cost per laboratory, with discounts then applied for each subsequent CCG report using data from that laboratory</t>
  </si>
  <si>
    <t>Progress Report - Per CCG - GP Key Marker Test Rate or HbA1c Test Data Analysis</t>
  </si>
  <si>
    <t>(must already have existing relevant reports)</t>
  </si>
  <si>
    <t>NA</t>
  </si>
  <si>
    <t>(Where a complete network is present we will provide an additional overview report for the network free of charge)</t>
  </si>
  <si>
    <t>Total number of labs:</t>
  </si>
  <si>
    <t>Labs</t>
  </si>
  <si>
    <t>Total Additional Discount:</t>
  </si>
  <si>
    <t>Total Discount Applied:</t>
  </si>
  <si>
    <t>Total Number of Workshops Required:</t>
  </si>
  <si>
    <t>The Benchmarking Partnership - Demand Optimisation Reports</t>
  </si>
  <si>
    <t>(Workshop length will depend on number of reports included)</t>
  </si>
  <si>
    <t>Total Cost (including all applied discounts):</t>
  </si>
  <si>
    <t>Total Number of CCG Reports Required:</t>
  </si>
  <si>
    <t>Total Cost (excl VAT) per Single Report:</t>
  </si>
  <si>
    <t>Total Cost (excl VAT) Per Update Report:</t>
  </si>
  <si>
    <t>Total Cost (excl VAT) Per Workshop:</t>
  </si>
  <si>
    <t>(prices exclude VAT)</t>
  </si>
  <si>
    <t>Primary contact person - Name:</t>
  </si>
  <si>
    <t>Primary contact person - Telephone Number:</t>
  </si>
  <si>
    <t>Primary contact person - Email Address:</t>
  </si>
  <si>
    <t>Name</t>
  </si>
  <si>
    <t>01234 567890</t>
  </si>
  <si>
    <t>example@example.co.uk</t>
  </si>
  <si>
    <t>Primary Contact Person - Details</t>
  </si>
  <si>
    <t>Once your order is confirmed we will be in contact with you to request details of which laboratories/CCGs will be included in the process.  We will also provide you with full data spec sheets where data downloads are required, and will work with you to ensure you are happy with the data gathering process and with your data once in a report format (including opportunities to revise/re-submit data where required) before processing your final version reports.  Please note that any laboratory-submitted data, and any reports containing/displaying those data, will be shared only with the primary contact person named on this form, and any subsequent people nominated in writing by that person.  They will not be shared outside of The Benchmarking Partnership other than to contacts approved in this way.</t>
  </si>
  <si>
    <t>4: Diabetes Patient Management Programme</t>
  </si>
  <si>
    <t>Full Report - Per Laboratory - Includes 1x Blood Sciences and 1x Microbiology and Infectious Diseases</t>
  </si>
  <si>
    <t>Progress Update Reports for Programme 3 - Report Shows Monthly Data for Most Recent 12 Months</t>
  </si>
  <si>
    <t>Presentation of Data by TBP - Key Messages and Opportunities Summary, Strategy Discussion - via MS Teams/Zoom</t>
  </si>
  <si>
    <t>Single Workshop - 1-3 hours - Held via MS Teams/Zoom to an audience of your choice - focusing on key data from your reports</t>
  </si>
  <si>
    <t>Please note that significant discounts are available on purchases of multiple reports together.  Please use the 'Order Form' sheet to calculate a quote for your requirements, including discounts.</t>
  </si>
  <si>
    <t>4: Diabetes Patient Management Programme - 12 month subscription</t>
  </si>
  <si>
    <t>Progress Report - Single CCG - GP Key Marker Test Rate Analysis update</t>
  </si>
  <si>
    <t>Raw download from LIMS - CSV/XLS format - Same as for respective report 3 (to bring data up to date)</t>
  </si>
  <si>
    <t>Facility to connect to MS Teams or Zoom</t>
  </si>
  <si>
    <t>Single Workshop - length subject to amount of data to be reviewed - review data with team via MS Teams/Zoom</t>
  </si>
  <si>
    <t>Data Workshop - Presentation of Data by TBP - Key Messages and Opportunities Summary, Strategy Discussion</t>
  </si>
  <si>
    <t>Comprehensive summary report and GP Urgent Test reporting system, updated regularly* over 12 months (*suggested monthly. Updates subject to timely receipt of laboratory data)</t>
  </si>
  <si>
    <t>Total Cost (excl VAT) per Single CCG Report:</t>
  </si>
  <si>
    <t>£4,000 (additional CCG reports available for £1,000 extra per CCG)</t>
  </si>
  <si>
    <t>£1,000 (additional CCG report available for £500 extra per CCG)</t>
  </si>
  <si>
    <t>£1,000 (additional CCG reports available for £250 extra per CCG)</t>
  </si>
  <si>
    <t>Additional CCGs</t>
  </si>
  <si>
    <t>Total</t>
  </si>
  <si>
    <t>Multiplier</t>
  </si>
  <si>
    <t>£3,000 (additional CCG reports available for £750 extra per CCG)</t>
  </si>
  <si>
    <t>No. of non-subscriptions</t>
  </si>
  <si>
    <t>Report Quote Builder and Order Form</t>
  </si>
  <si>
    <t>£1,800 (multi purchase discounts available)</t>
  </si>
  <si>
    <t>Costing model based on initial setup-cost per laboratory, with discounts then applied for each subsequent CCG using data from that laboratory</t>
  </si>
  <si>
    <r>
      <t xml:space="preserve">For all enquiries about the programme or this order form, please contact us on: </t>
    </r>
    <r>
      <rPr>
        <i/>
        <sz val="10"/>
        <color rgb="FF0070C0"/>
        <rFont val="Calibri"/>
        <family val="2"/>
        <scheme val="minor"/>
      </rPr>
      <t xml:space="preserve">enquiries@thebenchmarkingpartnership.com </t>
    </r>
  </si>
  <si>
    <t>Full 12 Month Programme - Per CCG - HbA1c Summary Report plus GP Urgent Test Reporting System (Incl Monthly Updates)</t>
  </si>
  <si>
    <r>
      <t xml:space="preserve">When your form is complete please email it to: </t>
    </r>
    <r>
      <rPr>
        <i/>
        <sz val="10"/>
        <color rgb="FF0070C0"/>
        <rFont val="Calibri"/>
        <family val="2"/>
        <scheme val="minor"/>
      </rPr>
      <t>enquiries@thebenchmarkingpartnership.com</t>
    </r>
    <r>
      <rPr>
        <i/>
        <sz val="10"/>
        <color theme="1"/>
        <rFont val="Calibri"/>
        <family val="2"/>
        <scheme val="minor"/>
      </rPr>
      <t xml:space="preserve"> so that we can begin to process your order.  We will work through it with you to ensure you're meeting your requirements and are happy with the programmes you've selected prior to confirmation.  Please note that all invoicing for this programme is processed by our partners Highbury Analytical Limited, who may need to be set up as a supplier on your system in order to process payment.  </t>
    </r>
  </si>
  <si>
    <t>Please complete the form below by entering values in each white box to meet your requirements.  The total cost, including all applied discounts, will be displayed in the top (frozen) portion of this form.  Discounts are applied to additional CCG reports for each programme, for example if your laboratory serves two CCGs, a separate report for the second CCG for any of the given programmes will be significantly discounted.  A further 20% discount on the overall cost will also be applied if you subscribe to two or more of our 'primary' programmes (1, 3 and 4).  Please contact us by email for any questions about this order form.  We recommend speaking with us first to check your requirements before completing this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</si>
</sst>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
  </numFmts>
  <fonts count="21" x14ac:knownFonts="1">
    <font>
      <sz val="11"/>
      <color theme="1"/>
      <name val="Calibri"/>
      <family val="2"/>
      <scheme val="minor"/>
    </font>
    <font>
      <b/>
      <sz val="11"/>
      <color theme="0"/>
      <name val="Calibri"/>
      <family val="2"/>
      <scheme val="minor"/>
    </font>
    <font>
      <i/>
      <sz val="11"/>
      <color theme="1"/>
      <name val="Calibri"/>
      <family val="2"/>
      <scheme val="minor"/>
    </font>
    <font>
      <i/>
      <sz val="11"/>
      <color theme="7" tint="0.59999389629810485"/>
      <name val="Calibri"/>
      <family val="2"/>
      <scheme val="minor"/>
    </font>
    <font>
      <b/>
      <sz val="14"/>
      <color theme="1"/>
      <name val="Calibri"/>
      <family val="2"/>
      <scheme val="minor"/>
    </font>
    <font>
      <b/>
      <sz val="12"/>
      <color rgb="FFFF0000"/>
      <name val="Calibri"/>
      <family val="2"/>
      <scheme val="minor"/>
    </font>
    <font>
      <b/>
      <sz val="18"/>
      <color theme="1"/>
      <name val="Calibri"/>
      <family val="2"/>
      <scheme val="minor"/>
    </font>
    <font>
      <i/>
      <sz val="10"/>
      <color rgb="FFFF0000"/>
      <name val="Calibri"/>
      <family val="2"/>
      <scheme val="minor"/>
    </font>
    <font>
      <b/>
      <sz val="12"/>
      <color theme="0"/>
      <name val="Calibri"/>
      <family val="2"/>
      <scheme val="minor"/>
    </font>
    <font>
      <b/>
      <sz val="11"/>
      <color theme="1"/>
      <name val="Calibri"/>
      <family val="2"/>
      <scheme val="minor"/>
    </font>
    <font>
      <sz val="11"/>
      <color theme="0"/>
      <name val="Calibri"/>
      <family val="2"/>
      <scheme val="minor"/>
    </font>
    <font>
      <i/>
      <sz val="10"/>
      <color theme="1"/>
      <name val="Calibri"/>
      <family val="2"/>
      <scheme val="minor"/>
    </font>
    <font>
      <i/>
      <sz val="9"/>
      <color theme="1"/>
      <name val="Calibri"/>
      <family val="2"/>
      <scheme val="minor"/>
    </font>
    <font>
      <b/>
      <sz val="14"/>
      <color theme="0"/>
      <name val="Calibri"/>
      <family val="2"/>
      <scheme val="minor"/>
    </font>
    <font>
      <b/>
      <sz val="12"/>
      <color theme="1"/>
      <name val="Calibri"/>
      <family val="2"/>
      <scheme val="minor"/>
    </font>
    <font>
      <sz val="11"/>
      <color theme="7" tint="0.59999389629810485"/>
      <name val="Calibri"/>
      <family val="2"/>
      <scheme val="minor"/>
    </font>
    <font>
      <sz val="10"/>
      <color theme="1"/>
      <name val="Calibri"/>
      <family val="2"/>
      <scheme val="minor"/>
    </font>
    <font>
      <u/>
      <sz val="11"/>
      <color theme="10"/>
      <name val="Calibri"/>
      <family val="2"/>
      <scheme val="minor"/>
    </font>
    <font>
      <i/>
      <u/>
      <sz val="11"/>
      <color theme="10"/>
      <name val="Calibri"/>
      <family val="2"/>
      <scheme val="minor"/>
    </font>
    <font>
      <sz val="11"/>
      <color rgb="FFFF0000"/>
      <name val="Calibri"/>
      <family val="2"/>
      <scheme val="minor"/>
    </font>
    <font>
      <i/>
      <sz val="10"/>
      <color rgb="FF0070C0"/>
      <name val="Calibri"/>
      <family val="2"/>
      <scheme val="minor"/>
    </font>
  </fonts>
  <fills count="2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2" tint="-0.89999084444715716"/>
        <bgColor indexed="64"/>
      </patternFill>
    </fill>
    <fill>
      <patternFill patternType="solid">
        <fgColor rgb="FF421C5E"/>
        <bgColor indexed="64"/>
      </patternFill>
    </fill>
    <fill>
      <patternFill patternType="solid">
        <fgColor theme="0" tint="-0.14999847407452621"/>
        <bgColor indexed="64"/>
      </patternFill>
    </fill>
    <fill>
      <patternFill patternType="solid">
        <fgColor rgb="FF4C7430"/>
        <bgColor indexed="64"/>
      </patternFill>
    </fill>
    <fill>
      <patternFill patternType="solid">
        <fgColor rgb="FF6C0000"/>
        <bgColor indexed="64"/>
      </patternFill>
    </fill>
    <fill>
      <patternFill patternType="solid">
        <fgColor theme="6" tint="-0.499984740745262"/>
        <bgColor indexed="64"/>
      </patternFill>
    </fill>
    <fill>
      <patternFill patternType="solid">
        <fgColor theme="5" tint="-0.249977111117893"/>
        <bgColor indexed="64"/>
      </patternFill>
    </fill>
    <fill>
      <patternFill patternType="solid">
        <fgColor theme="8" tint="-0.49998474074526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5" tint="-0.499984740745262"/>
        <bgColor indexed="64"/>
      </patternFill>
    </fill>
    <fill>
      <patternFill patternType="solid">
        <fgColor theme="5" tint="0.59999389629810485"/>
        <bgColor indexed="64"/>
      </patternFill>
    </fill>
    <fill>
      <patternFill patternType="solid">
        <fgColor theme="3" tint="-0.499984740745262"/>
        <bgColor indexed="64"/>
      </patternFill>
    </fill>
    <fill>
      <patternFill patternType="solid">
        <fgColor theme="3" tint="0.599963377788628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7" fillId="0" borderId="0" applyNumberFormat="0" applyFill="0" applyBorder="0" applyAlignment="0" applyProtection="0"/>
  </cellStyleXfs>
  <cellXfs count="69">
    <xf numFmtId="0" fontId="0" fillId="0" borderId="0" xfId="0"/>
    <xf numFmtId="0" fontId="0" fillId="2" borderId="0" xfId="0" applyFill="1"/>
    <xf numFmtId="0" fontId="0" fillId="2" borderId="0" xfId="0" applyFill="1" applyAlignment="1">
      <alignment vertical="center"/>
    </xf>
    <xf numFmtId="0" fontId="1" fillId="4" borderId="0" xfId="0" applyFont="1" applyFill="1" applyAlignment="1">
      <alignment horizontal="center"/>
    </xf>
    <xf numFmtId="6" fontId="4" fillId="2" borderId="1" xfId="0" applyNumberFormat="1" applyFont="1" applyFill="1" applyBorder="1" applyAlignment="1">
      <alignment horizontal="center" vertical="center"/>
    </xf>
    <xf numFmtId="0" fontId="2" fillId="6" borderId="1" xfId="0" applyFont="1" applyFill="1" applyBorder="1" applyAlignment="1">
      <alignment horizontal="center" vertical="center" wrapText="1"/>
    </xf>
    <xf numFmtId="0" fontId="0" fillId="2" borderId="0" xfId="0" applyFill="1" applyProtection="1">
      <protection locked="0"/>
    </xf>
    <xf numFmtId="0" fontId="0" fillId="2" borderId="0" xfId="0" applyFill="1" applyAlignment="1" applyProtection="1">
      <alignment horizontal="left"/>
      <protection locked="0"/>
    </xf>
    <xf numFmtId="0" fontId="0" fillId="2" borderId="0" xfId="0" applyFill="1" applyAlignment="1" applyProtection="1">
      <alignment horizontal="right"/>
      <protection locked="0"/>
    </xf>
    <xf numFmtId="0" fontId="0" fillId="2" borderId="0" xfId="0" applyFill="1" applyAlignment="1" applyProtection="1">
      <alignment horizontal="center"/>
      <protection locked="0"/>
    </xf>
    <xf numFmtId="0" fontId="12" fillId="2" borderId="0" xfId="0" applyFont="1" applyFill="1" applyAlignment="1" applyProtection="1">
      <alignment horizontal="right"/>
      <protection locked="0"/>
    </xf>
    <xf numFmtId="164" fontId="12" fillId="2" borderId="0" xfId="0" applyNumberFormat="1" applyFont="1" applyFill="1" applyAlignment="1" applyProtection="1">
      <alignment horizontal="left" indent="1"/>
      <protection locked="0"/>
    </xf>
    <xf numFmtId="0" fontId="12" fillId="2" borderId="0" xfId="0" applyFont="1" applyFill="1" applyProtection="1">
      <protection locked="0"/>
    </xf>
    <xf numFmtId="164" fontId="12" fillId="2" borderId="0" xfId="0" applyNumberFormat="1" applyFont="1" applyFill="1" applyAlignment="1" applyProtection="1">
      <alignment horizontal="center"/>
      <protection locked="0"/>
    </xf>
    <xf numFmtId="164" fontId="12" fillId="2" borderId="0" xfId="0" applyNumberFormat="1" applyFont="1" applyFill="1" applyAlignment="1" applyProtection="1">
      <alignment horizontal="left"/>
      <protection locked="0"/>
    </xf>
    <xf numFmtId="0" fontId="0" fillId="2" borderId="3" xfId="0" applyFill="1" applyBorder="1" applyAlignment="1" applyProtection="1">
      <alignment horizontal="left" indent="1"/>
      <protection locked="0"/>
    </xf>
    <xf numFmtId="0" fontId="0" fillId="2" borderId="2" xfId="0" applyFill="1" applyBorder="1" applyAlignment="1" applyProtection="1">
      <alignment horizontal="left" indent="1"/>
      <protection locked="0"/>
    </xf>
    <xf numFmtId="0" fontId="0" fillId="24" borderId="5" xfId="0" applyFill="1" applyBorder="1" applyAlignment="1" applyProtection="1">
      <alignment horizontal="right" vertical="center" indent="1"/>
      <protection locked="0"/>
    </xf>
    <xf numFmtId="0" fontId="14" fillId="2" borderId="0" xfId="0" applyFont="1" applyFill="1" applyAlignment="1" applyProtection="1">
      <alignment horizontal="right" vertical="center"/>
    </xf>
    <xf numFmtId="164" fontId="14" fillId="2" borderId="0" xfId="0" applyNumberFormat="1" applyFont="1" applyFill="1" applyAlignment="1" applyProtection="1">
      <alignment horizontal="left" vertical="center" indent="1"/>
    </xf>
    <xf numFmtId="0" fontId="0" fillId="2" borderId="0" xfId="0" applyFill="1" applyAlignment="1" applyProtection="1">
      <alignment horizontal="center" vertical="center"/>
    </xf>
    <xf numFmtId="0" fontId="12" fillId="2" borderId="0" xfId="0" applyFont="1" applyFill="1" applyAlignment="1" applyProtection="1">
      <alignment horizontal="right"/>
    </xf>
    <xf numFmtId="164" fontId="12" fillId="2" borderId="0" xfId="0" applyNumberFormat="1" applyFont="1" applyFill="1" applyAlignment="1" applyProtection="1">
      <alignment horizontal="left" indent="1"/>
    </xf>
    <xf numFmtId="0" fontId="0" fillId="2" borderId="0" xfId="0" applyFill="1" applyAlignment="1" applyProtection="1">
      <alignment horizontal="center"/>
    </xf>
    <xf numFmtId="6" fontId="14" fillId="2" borderId="1" xfId="0" applyNumberFormat="1" applyFont="1" applyFill="1" applyBorder="1" applyAlignment="1">
      <alignment horizontal="center" vertical="center"/>
    </xf>
    <xf numFmtId="6" fontId="9" fillId="2" borderId="1" xfId="0" applyNumberFormat="1" applyFont="1" applyFill="1" applyBorder="1" applyAlignment="1">
      <alignment horizontal="center" vertical="center"/>
    </xf>
    <xf numFmtId="0" fontId="19" fillId="2" borderId="0" xfId="0" applyFont="1" applyFill="1" applyProtection="1">
      <protection locked="0"/>
    </xf>
    <xf numFmtId="0" fontId="0" fillId="19" borderId="0" xfId="0" applyFill="1" applyAlignment="1" applyProtection="1">
      <alignment horizontal="center" wrapText="1"/>
      <protection locked="0"/>
    </xf>
    <xf numFmtId="0" fontId="0" fillId="17" borderId="0" xfId="0" applyFill="1" applyAlignment="1" applyProtection="1">
      <alignment horizontal="center" wrapText="1"/>
      <protection locked="0"/>
    </xf>
    <xf numFmtId="0" fontId="0" fillId="12" borderId="0" xfId="0" applyFill="1" applyAlignment="1" applyProtection="1">
      <alignment horizontal="center"/>
      <protection locked="0"/>
    </xf>
    <xf numFmtId="0" fontId="0" fillId="13" borderId="0" xfId="0" applyFill="1" applyAlignment="1" applyProtection="1">
      <alignment horizontal="center"/>
      <protection locked="0"/>
    </xf>
    <xf numFmtId="0" fontId="10" fillId="4" borderId="0" xfId="0" applyFont="1" applyFill="1" applyAlignment="1" applyProtection="1">
      <alignment horizontal="center" wrapText="1"/>
      <protection locked="0"/>
    </xf>
    <xf numFmtId="0" fontId="10" fillId="11" borderId="0" xfId="0" applyFont="1" applyFill="1" applyAlignment="1" applyProtection="1">
      <alignment horizontal="center" wrapText="1"/>
      <protection locked="0"/>
    </xf>
    <xf numFmtId="0" fontId="10" fillId="14" borderId="0" xfId="0" applyFont="1" applyFill="1" applyAlignment="1" applyProtection="1">
      <alignment horizontal="center"/>
      <protection locked="0"/>
    </xf>
    <xf numFmtId="0" fontId="10" fillId="16" borderId="0" xfId="0" applyFont="1" applyFill="1" applyAlignment="1" applyProtection="1">
      <alignment horizontal="center"/>
      <protection locked="0"/>
    </xf>
    <xf numFmtId="0" fontId="15" fillId="18" borderId="0" xfId="0" applyFont="1" applyFill="1" applyAlignment="1" applyProtection="1">
      <alignment horizontal="center" wrapText="1"/>
      <protection locked="0"/>
    </xf>
    <xf numFmtId="0" fontId="13" fillId="3" borderId="0" xfId="0" applyFont="1" applyFill="1" applyAlignment="1" applyProtection="1">
      <alignment horizontal="center" vertical="center"/>
      <protection locked="0"/>
    </xf>
    <xf numFmtId="0" fontId="8" fillId="10" borderId="0" xfId="0" applyFont="1" applyFill="1" applyAlignment="1" applyProtection="1">
      <alignment horizontal="center" vertical="center"/>
      <protection locked="0"/>
    </xf>
    <xf numFmtId="0" fontId="0" fillId="20" borderId="0" xfId="0" applyFill="1" applyAlignment="1" applyProtection="1">
      <alignment horizontal="right" wrapText="1" indent="1"/>
      <protection locked="0"/>
    </xf>
    <xf numFmtId="0" fontId="0" fillId="20" borderId="0" xfId="0" applyFont="1" applyFill="1" applyAlignment="1" applyProtection="1">
      <alignment horizontal="right" wrapText="1" indent="1"/>
      <protection locked="0"/>
    </xf>
    <xf numFmtId="0" fontId="0" fillId="21" borderId="0" xfId="0" applyFill="1" applyAlignment="1" applyProtection="1">
      <alignment horizontal="right" wrapText="1" indent="1"/>
      <protection locked="0"/>
    </xf>
    <xf numFmtId="0" fontId="11" fillId="2" borderId="0" xfId="0" applyFont="1" applyFill="1" applyAlignment="1" applyProtection="1">
      <alignment horizontal="left" vertical="center" wrapText="1"/>
      <protection locked="0"/>
    </xf>
    <xf numFmtId="0" fontId="12" fillId="2" borderId="0" xfId="0" applyFont="1" applyFill="1" applyAlignment="1" applyProtection="1">
      <alignment horizontal="center" wrapText="1"/>
      <protection locked="0"/>
    </xf>
    <xf numFmtId="0" fontId="0" fillId="22" borderId="0" xfId="0" applyFill="1" applyAlignment="1" applyProtection="1">
      <alignment horizontal="right" wrapText="1" indent="1"/>
      <protection locked="0"/>
    </xf>
    <xf numFmtId="0" fontId="0" fillId="23" borderId="0" xfId="0" applyFill="1" applyAlignment="1" applyProtection="1">
      <alignment horizontal="right" wrapText="1" indent="1"/>
      <protection locked="0"/>
    </xf>
    <xf numFmtId="0" fontId="0" fillId="15" borderId="0" xfId="0" applyFill="1" applyAlignment="1" applyProtection="1">
      <alignment horizontal="center" wrapText="1"/>
      <protection locked="0"/>
    </xf>
    <xf numFmtId="0" fontId="0" fillId="24" borderId="0" xfId="0" applyFill="1" applyAlignment="1" applyProtection="1">
      <alignment horizontal="right" wrapText="1" indent="1"/>
      <protection locked="0"/>
    </xf>
    <xf numFmtId="0" fontId="16" fillId="19" borderId="0" xfId="0" applyFont="1" applyFill="1" applyAlignment="1" applyProtection="1">
      <alignment horizontal="center" vertical="center" wrapText="1"/>
      <protection locked="0"/>
    </xf>
    <xf numFmtId="0" fontId="2" fillId="2" borderId="4" xfId="0" applyFont="1" applyFill="1" applyBorder="1" applyAlignment="1" applyProtection="1">
      <alignment horizontal="left" vertical="center" indent="1"/>
      <protection locked="0"/>
    </xf>
    <xf numFmtId="0" fontId="2" fillId="2" borderId="5" xfId="0" applyFont="1" applyFill="1" applyBorder="1" applyAlignment="1" applyProtection="1">
      <alignment horizontal="left" vertical="center" indent="1"/>
      <protection locked="0"/>
    </xf>
    <xf numFmtId="49" fontId="2" fillId="2" borderId="4" xfId="0" applyNumberFormat="1" applyFont="1" applyFill="1" applyBorder="1" applyAlignment="1" applyProtection="1">
      <alignment horizontal="left" vertical="center" indent="1"/>
      <protection locked="0"/>
    </xf>
    <xf numFmtId="49" fontId="2" fillId="2" borderId="5" xfId="0" applyNumberFormat="1" applyFont="1" applyFill="1" applyBorder="1" applyAlignment="1" applyProtection="1">
      <alignment horizontal="left" vertical="center" indent="1"/>
      <protection locked="0"/>
    </xf>
    <xf numFmtId="49" fontId="18" fillId="2" borderId="4" xfId="1" applyNumberFormat="1" applyFont="1" applyFill="1" applyBorder="1" applyAlignment="1" applyProtection="1">
      <alignment horizontal="left" vertical="center" indent="1"/>
      <protection locked="0"/>
    </xf>
    <xf numFmtId="0" fontId="3" fillId="9" borderId="0" xfId="0" applyFont="1" applyFill="1" applyAlignment="1">
      <alignment horizontal="center" vertical="center"/>
    </xf>
    <xf numFmtId="0" fontId="5" fillId="2" borderId="0" xfId="0" applyFont="1" applyFill="1" applyAlignment="1">
      <alignment horizontal="center" vertical="center" wrapText="1"/>
    </xf>
    <xf numFmtId="0" fontId="7" fillId="2" borderId="0" xfId="0" applyFont="1" applyFill="1" applyAlignment="1">
      <alignment horizontal="left" vertical="center" wrapText="1"/>
    </xf>
    <xf numFmtId="0" fontId="6" fillId="2" borderId="0" xfId="0" applyFont="1" applyFill="1" applyAlignment="1">
      <alignment horizontal="center"/>
    </xf>
    <xf numFmtId="0" fontId="1" fillId="8" borderId="0" xfId="0" applyFont="1" applyFill="1" applyAlignment="1">
      <alignment horizontal="center" vertical="center"/>
    </xf>
    <xf numFmtId="0" fontId="3" fillId="8" borderId="0" xfId="0" applyFont="1" applyFill="1" applyAlignment="1">
      <alignment horizontal="center" vertical="center" wrapText="1"/>
    </xf>
    <xf numFmtId="0" fontId="1" fillId="9" borderId="0" xfId="0" applyFont="1" applyFill="1" applyAlignment="1">
      <alignment horizontal="center" vertical="center"/>
    </xf>
    <xf numFmtId="0" fontId="1" fillId="9" borderId="0" xfId="0" applyFont="1" applyFill="1" applyAlignment="1">
      <alignment horizontal="center" vertical="center" wrapText="1"/>
    </xf>
    <xf numFmtId="0" fontId="1" fillId="5" borderId="0" xfId="0" applyFont="1" applyFill="1" applyAlignment="1">
      <alignment horizontal="center" vertical="center"/>
    </xf>
    <xf numFmtId="0" fontId="3" fillId="5" borderId="0" xfId="0" applyFont="1" applyFill="1" applyAlignment="1">
      <alignment horizontal="center" vertical="center"/>
    </xf>
    <xf numFmtId="0" fontId="1" fillId="3" borderId="0" xfId="0" applyFont="1" applyFill="1" applyAlignment="1">
      <alignment horizontal="center" vertical="center"/>
    </xf>
    <xf numFmtId="0" fontId="3" fillId="3" borderId="0" xfId="0" applyFont="1" applyFill="1" applyAlignment="1">
      <alignment horizontal="center" vertical="center"/>
    </xf>
    <xf numFmtId="0" fontId="1" fillId="7" borderId="0" xfId="0" applyFont="1" applyFill="1" applyAlignment="1">
      <alignment horizontal="center" vertical="center"/>
    </xf>
    <xf numFmtId="0" fontId="3" fillId="7" borderId="0" xfId="0" applyFont="1" applyFill="1" applyAlignment="1">
      <alignment horizontal="center" vertical="center"/>
    </xf>
    <xf numFmtId="0" fontId="11" fillId="2" borderId="0" xfId="1" applyFont="1" applyFill="1" applyAlignment="1" applyProtection="1">
      <alignment horizontal="left" vertical="center" wrapText="1"/>
      <protection locked="0"/>
    </xf>
    <xf numFmtId="0" fontId="12" fillId="2" borderId="0" xfId="0" applyFont="1" applyFill="1" applyAlignment="1" applyProtection="1">
      <alignment horizontal="right"/>
      <protection locked="0"/>
    </xf>
  </cellXfs>
  <cellStyles count="2">
    <cellStyle name="Hyperlink" xfId="1" builtinId="8"/>
    <cellStyle name="Normal" xfId="0" builtinId="0"/>
  </cellStyles>
  <dxfs count="0"/>
  <tableStyles count="0" defaultTableStyle="TableStyleMedium2" defaultPivotStyle="PivotStyleLight16"/>
  <colors>
    <mruColors>
      <color rgb="FF6C0000"/>
      <color rgb="FF9A0000"/>
      <color rgb="FF4C7430"/>
      <color rgb="FF421C5E"/>
      <color rgb="FF3617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nquiries@thebenchmarkingpartnership.com" TargetMode="External"/><Relationship Id="rId2" Type="http://schemas.openxmlformats.org/officeDocument/2006/relationships/hyperlink" Target="mailto:enquiries@thebenchmarkingpartnership.com" TargetMode="External"/><Relationship Id="rId1" Type="http://schemas.openxmlformats.org/officeDocument/2006/relationships/hyperlink" Target="mailto:example@example.co.u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A2134-805E-4A19-AAC6-46D2964B5E57}">
  <sheetPr>
    <pageSetUpPr fitToPage="1"/>
  </sheetPr>
  <dimension ref="C2:S51"/>
  <sheetViews>
    <sheetView tabSelected="1" workbookViewId="0">
      <pane ySplit="10" topLeftCell="A11" activePane="bottomLeft" state="frozen"/>
      <selection pane="bottomLeft" activeCell="E14" sqref="E14"/>
    </sheetView>
  </sheetViews>
  <sheetFormatPr defaultColWidth="9.1328125" defaultRowHeight="14.25" x14ac:dyDescent="0.45"/>
  <cols>
    <col min="1" max="1" width="9.1328125" style="6"/>
    <col min="2" max="2" width="0" style="6" hidden="1" customWidth="1"/>
    <col min="3" max="3" width="50.3984375" style="6" customWidth="1"/>
    <col min="4" max="4" width="45.59765625" style="6" customWidth="1"/>
    <col min="5" max="5" width="18.3984375" style="7" customWidth="1"/>
    <col min="6" max="6" width="36.6640625" style="6" customWidth="1"/>
    <col min="7" max="19" width="9.1328125" style="6" hidden="1" customWidth="1"/>
    <col min="20" max="20" width="9.1328125" style="6" customWidth="1"/>
    <col min="21" max="16384" width="9.1328125" style="6"/>
  </cols>
  <sheetData>
    <row r="2" spans="3:17" hidden="1" x14ac:dyDescent="0.45">
      <c r="N2" s="8" t="s">
        <v>26</v>
      </c>
      <c r="O2" s="6">
        <f>MIN(E14,E25,E31)</f>
        <v>0</v>
      </c>
    </row>
    <row r="3" spans="3:17" ht="21" customHeight="1" x14ac:dyDescent="0.45">
      <c r="C3" s="36" t="s">
        <v>31</v>
      </c>
      <c r="D3" s="36"/>
      <c r="E3" s="36"/>
      <c r="N3" s="8" t="s">
        <v>68</v>
      </c>
      <c r="O3" s="6">
        <f>COUNTIF(Q14:Q31,"0")</f>
        <v>3</v>
      </c>
    </row>
    <row r="4" spans="3:17" ht="15.75" x14ac:dyDescent="0.45">
      <c r="C4" s="37" t="s">
        <v>69</v>
      </c>
      <c r="D4" s="37"/>
      <c r="E4" s="37"/>
      <c r="N4" s="8" t="s">
        <v>28</v>
      </c>
      <c r="O4" s="6">
        <f>IF(O3&lt;2,SUM(SUM(O14,O20,O24,O30,O36,O41)*0.2),0)</f>
        <v>0</v>
      </c>
    </row>
    <row r="5" spans="3:17" ht="6" customHeight="1" x14ac:dyDescent="0.45">
      <c r="C5" s="9"/>
      <c r="D5" s="9"/>
      <c r="N5" s="8"/>
    </row>
    <row r="6" spans="3:17" ht="66.75" customHeight="1" x14ac:dyDescent="0.45">
      <c r="C6" s="41" t="s">
        <v>75</v>
      </c>
      <c r="D6" s="41"/>
      <c r="E6" s="41"/>
      <c r="N6" s="8"/>
    </row>
    <row r="7" spans="3:17" ht="4.5" customHeight="1" x14ac:dyDescent="0.45">
      <c r="C7" s="9"/>
      <c r="D7" s="9"/>
      <c r="N7" s="8"/>
    </row>
    <row r="8" spans="3:17" ht="22.5" customHeight="1" x14ac:dyDescent="0.45">
      <c r="C8" s="18" t="s">
        <v>33</v>
      </c>
      <c r="D8" s="19">
        <f>SUM(SUM(O14,O20,O24,O30,O36,O41)-O4)</f>
        <v>0</v>
      </c>
      <c r="E8" s="20"/>
      <c r="N8" s="8"/>
    </row>
    <row r="9" spans="3:17" ht="12" customHeight="1" x14ac:dyDescent="0.45">
      <c r="C9" s="21" t="s">
        <v>29</v>
      </c>
      <c r="D9" s="22">
        <f>SUM(SUM(N14,N20,N24,N30,N36,N41)-D8)</f>
        <v>0</v>
      </c>
      <c r="E9" s="23"/>
      <c r="N9" s="8"/>
    </row>
    <row r="10" spans="3:17" ht="11.25" customHeight="1" x14ac:dyDescent="0.45">
      <c r="C10" s="10"/>
      <c r="D10" s="11" t="s">
        <v>38</v>
      </c>
      <c r="E10" s="9"/>
      <c r="N10" s="8"/>
    </row>
    <row r="11" spans="3:17" x14ac:dyDescent="0.45">
      <c r="C11" s="12"/>
      <c r="D11" s="13"/>
      <c r="E11" s="14"/>
      <c r="N11" s="8"/>
    </row>
    <row r="12" spans="3:17" ht="30" customHeight="1" x14ac:dyDescent="0.45">
      <c r="C12" s="31" t="s">
        <v>0</v>
      </c>
      <c r="D12" s="31"/>
      <c r="E12" s="31"/>
    </row>
    <row r="13" spans="3:17" x14ac:dyDescent="0.45">
      <c r="C13" s="30" t="s">
        <v>48</v>
      </c>
      <c r="D13" s="30"/>
      <c r="E13" s="30"/>
      <c r="G13" s="6">
        <v>1</v>
      </c>
      <c r="H13" s="6">
        <v>2</v>
      </c>
      <c r="I13" s="6">
        <v>3</v>
      </c>
      <c r="J13" s="6">
        <v>4</v>
      </c>
      <c r="K13" s="6">
        <v>5</v>
      </c>
      <c r="L13" s="6">
        <v>6</v>
      </c>
      <c r="N13" s="6" t="s">
        <v>16</v>
      </c>
      <c r="O13" s="6" t="s">
        <v>17</v>
      </c>
    </row>
    <row r="14" spans="3:17" x14ac:dyDescent="0.45">
      <c r="C14" s="38" t="s">
        <v>14</v>
      </c>
      <c r="D14" s="38"/>
      <c r="E14" s="15">
        <v>0</v>
      </c>
      <c r="G14" s="6">
        <v>1800</v>
      </c>
      <c r="H14" s="6">
        <v>1600</v>
      </c>
      <c r="I14" s="6">
        <v>1500</v>
      </c>
      <c r="J14" s="6">
        <v>1450</v>
      </c>
      <c r="K14" s="6">
        <v>1400</v>
      </c>
      <c r="L14" s="6">
        <v>1350</v>
      </c>
      <c r="N14" s="6">
        <f>IF(E14=0,0,SUM(E14*G14))</f>
        <v>0</v>
      </c>
      <c r="O14" s="6">
        <f>IF(E14=0,0,IF(E14&gt;6,SUM(E14*L14),SUM(E14*HLOOKUP(E14,G13:L14,2,FALSE))))</f>
        <v>0</v>
      </c>
      <c r="Q14" s="6">
        <f>E14</f>
        <v>0</v>
      </c>
    </row>
    <row r="15" spans="3:17" x14ac:dyDescent="0.45">
      <c r="C15" s="39" t="s">
        <v>15</v>
      </c>
      <c r="D15" s="39"/>
      <c r="E15" s="16" t="s">
        <v>24</v>
      </c>
    </row>
    <row r="16" spans="3:17" ht="15" customHeight="1" x14ac:dyDescent="0.45">
      <c r="C16" s="42" t="s">
        <v>25</v>
      </c>
      <c r="D16" s="42"/>
      <c r="E16" s="42"/>
    </row>
    <row r="18" spans="3:17" x14ac:dyDescent="0.45">
      <c r="C18" s="32" t="s">
        <v>11</v>
      </c>
      <c r="D18" s="32"/>
      <c r="E18" s="32"/>
    </row>
    <row r="19" spans="3:17" x14ac:dyDescent="0.45">
      <c r="C19" s="29" t="s">
        <v>18</v>
      </c>
      <c r="D19" s="29"/>
      <c r="E19" s="29"/>
      <c r="G19" s="6">
        <v>1</v>
      </c>
      <c r="H19" s="6">
        <v>2</v>
      </c>
      <c r="I19" s="6">
        <v>3</v>
      </c>
      <c r="J19" s="6">
        <v>4</v>
      </c>
      <c r="K19" s="6">
        <v>5</v>
      </c>
      <c r="L19" s="6">
        <v>6</v>
      </c>
      <c r="N19" s="6" t="s">
        <v>16</v>
      </c>
      <c r="O19" s="6" t="s">
        <v>17</v>
      </c>
    </row>
    <row r="20" spans="3:17" x14ac:dyDescent="0.45">
      <c r="C20" s="40" t="s">
        <v>34</v>
      </c>
      <c r="D20" s="40"/>
      <c r="E20" s="16">
        <v>0</v>
      </c>
      <c r="G20" s="6">
        <v>1000</v>
      </c>
      <c r="H20" s="6">
        <v>1400</v>
      </c>
      <c r="I20" s="6">
        <v>1300</v>
      </c>
      <c r="J20" s="6">
        <v>1200</v>
      </c>
      <c r="K20" s="6">
        <v>1100</v>
      </c>
      <c r="L20" s="6">
        <v>1000</v>
      </c>
      <c r="N20" s="6">
        <f>SUM(E20*1000)</f>
        <v>0</v>
      </c>
      <c r="O20" s="6">
        <f>IF(E20=0,0,IF(SUM(E24,E30,E14)&gt;0,SUM(IF(E20=1,1000,SUM(1000,SUM(SUM(E20-1)*250)))*1),IF(E20=1,1000,SUM(1000,SUM(SUM(E20-1)*250)))))</f>
        <v>0</v>
      </c>
    </row>
    <row r="22" spans="3:17" x14ac:dyDescent="0.45">
      <c r="C22" s="33" t="s">
        <v>6</v>
      </c>
      <c r="D22" s="33"/>
      <c r="E22" s="33"/>
      <c r="G22" s="6">
        <v>1</v>
      </c>
      <c r="H22" s="6">
        <v>2</v>
      </c>
      <c r="I22" s="6">
        <v>3</v>
      </c>
      <c r="J22" s="6">
        <v>4</v>
      </c>
      <c r="K22" s="6">
        <v>5</v>
      </c>
      <c r="N22" s="6" t="s">
        <v>16</v>
      </c>
      <c r="O22" s="6" t="s">
        <v>17</v>
      </c>
    </row>
    <row r="23" spans="3:17" x14ac:dyDescent="0.45">
      <c r="C23" s="45" t="s">
        <v>19</v>
      </c>
      <c r="D23" s="45"/>
      <c r="E23" s="45"/>
      <c r="G23" s="6" t="s">
        <v>27</v>
      </c>
      <c r="H23" s="6" t="s">
        <v>64</v>
      </c>
      <c r="I23" s="6" t="s">
        <v>66</v>
      </c>
      <c r="J23" s="6" t="s">
        <v>65</v>
      </c>
    </row>
    <row r="24" spans="3:17" x14ac:dyDescent="0.45">
      <c r="C24" s="43" t="s">
        <v>34</v>
      </c>
      <c r="D24" s="43"/>
      <c r="E24" s="15">
        <v>0</v>
      </c>
      <c r="F24" s="26" t="str">
        <f>IF(AND(E25&gt;0,E24=0)=TRUE,"&lt;&lt;&lt; Please also enter a value here","")</f>
        <v/>
      </c>
      <c r="G24" s="6">
        <f>IF(E24=0,0,IF(E25=0,0,SUM(E25*3000)))</f>
        <v>0</v>
      </c>
      <c r="H24" s="6">
        <f>IF(E24=0,0,IF(E25=0,0,SUM(IF(SUM(E24-E25)&lt;0,0,SUM(E24-E25))*750)))</f>
        <v>0</v>
      </c>
      <c r="I24" s="6">
        <f>IF(E25=1,1,0.9)</f>
        <v>0.9</v>
      </c>
      <c r="J24" s="6">
        <f>SUM(SUM(G24:H24)*I24)</f>
        <v>0</v>
      </c>
      <c r="N24" s="6">
        <f>IF(E24=0,0,IF(E25=0,0,SUM(MAX(E24:E25)*3000)))</f>
        <v>0</v>
      </c>
      <c r="O24" s="6">
        <f>J24</f>
        <v>0</v>
      </c>
    </row>
    <row r="25" spans="3:17" x14ac:dyDescent="0.45">
      <c r="C25" s="43" t="s">
        <v>20</v>
      </c>
      <c r="D25" s="43"/>
      <c r="E25" s="16">
        <v>0</v>
      </c>
      <c r="F25" s="26" t="str">
        <f>IF(AND(E24&gt;0,E25=0)=TRUE,"&lt;&lt;&lt; Please also enter a value here","")</f>
        <v/>
      </c>
      <c r="Q25" s="6">
        <f>E25</f>
        <v>0</v>
      </c>
    </row>
    <row r="26" spans="3:17" ht="15" customHeight="1" x14ac:dyDescent="0.45">
      <c r="C26" s="42" t="s">
        <v>21</v>
      </c>
      <c r="D26" s="42"/>
      <c r="E26" s="42"/>
    </row>
    <row r="28" spans="3:17" x14ac:dyDescent="0.45">
      <c r="C28" s="34" t="s">
        <v>47</v>
      </c>
      <c r="D28" s="34"/>
      <c r="E28" s="34"/>
      <c r="N28" s="6" t="s">
        <v>16</v>
      </c>
      <c r="O28" s="6" t="s">
        <v>17</v>
      </c>
    </row>
    <row r="29" spans="3:17" ht="15" customHeight="1" x14ac:dyDescent="0.45">
      <c r="C29" s="28" t="s">
        <v>73</v>
      </c>
      <c r="D29" s="28"/>
      <c r="E29" s="28"/>
      <c r="G29" s="6" t="s">
        <v>27</v>
      </c>
      <c r="H29" s="6" t="s">
        <v>64</v>
      </c>
      <c r="I29" s="6" t="s">
        <v>66</v>
      </c>
      <c r="J29" s="6" t="s">
        <v>65</v>
      </c>
    </row>
    <row r="30" spans="3:17" x14ac:dyDescent="0.45">
      <c r="C30" s="44" t="s">
        <v>34</v>
      </c>
      <c r="D30" s="44"/>
      <c r="E30" s="15">
        <v>0</v>
      </c>
      <c r="F30" s="26" t="str">
        <f>IF(AND(E31&gt;0,E30=0)=TRUE,"&lt;&lt;&lt; Please also enter a value here","")</f>
        <v/>
      </c>
      <c r="G30" s="6">
        <f>IF(E30=0,0,IF(E31=0,0,SUM(E31*4000)))</f>
        <v>0</v>
      </c>
      <c r="H30" s="6">
        <f>IF(E30=0,0,IF(E31=0,0,SUM(IF(SUM(E30-E31)&lt;0,0,SUM(E30-E31))*1000)))</f>
        <v>0</v>
      </c>
      <c r="I30" s="6">
        <f>IF(E31=1,1,0.9)</f>
        <v>0.9</v>
      </c>
      <c r="J30" s="6">
        <f>SUM(SUM(G30:H30)*I30)</f>
        <v>0</v>
      </c>
      <c r="N30" s="6">
        <f>IF(E30=0,0,IF(E31=0,0,SUM(MAX(E30:E31)*4000)))</f>
        <v>0</v>
      </c>
      <c r="O30" s="6">
        <f>J30</f>
        <v>0</v>
      </c>
    </row>
    <row r="31" spans="3:17" x14ac:dyDescent="0.45">
      <c r="C31" s="44" t="s">
        <v>20</v>
      </c>
      <c r="D31" s="44"/>
      <c r="E31" s="16">
        <v>0</v>
      </c>
      <c r="F31" s="26" t="str">
        <f>IF(AND(E30&gt;0,E31=0)=TRUE,"&lt;&lt;&lt; Please also enter a value here","")</f>
        <v/>
      </c>
      <c r="Q31" s="6">
        <f>E31</f>
        <v>0</v>
      </c>
    </row>
    <row r="32" spans="3:17" ht="15" customHeight="1" x14ac:dyDescent="0.45">
      <c r="C32" s="42" t="s">
        <v>71</v>
      </c>
      <c r="D32" s="42"/>
      <c r="E32" s="42"/>
    </row>
    <row r="34" spans="3:15" x14ac:dyDescent="0.45">
      <c r="C34" s="35" t="s">
        <v>49</v>
      </c>
      <c r="D34" s="35"/>
      <c r="E34" s="35"/>
      <c r="G34" s="6">
        <v>1</v>
      </c>
      <c r="H34" s="6">
        <v>2</v>
      </c>
      <c r="I34" s="6">
        <v>3</v>
      </c>
      <c r="J34" s="6">
        <v>4</v>
      </c>
      <c r="K34" s="6">
        <v>5</v>
      </c>
      <c r="L34" s="6">
        <v>6</v>
      </c>
      <c r="N34" s="6" t="s">
        <v>16</v>
      </c>
      <c r="O34" s="6" t="s">
        <v>17</v>
      </c>
    </row>
    <row r="35" spans="3:15" x14ac:dyDescent="0.45">
      <c r="C35" s="27" t="s">
        <v>22</v>
      </c>
      <c r="D35" s="27"/>
      <c r="E35" s="27"/>
    </row>
    <row r="36" spans="3:15" x14ac:dyDescent="0.45">
      <c r="C36" s="46" t="s">
        <v>34</v>
      </c>
      <c r="D36" s="46"/>
      <c r="E36" s="16">
        <v>0</v>
      </c>
      <c r="G36" s="6">
        <v>500</v>
      </c>
      <c r="H36" s="6">
        <v>450</v>
      </c>
      <c r="I36" s="6">
        <v>400</v>
      </c>
      <c r="J36" s="6">
        <v>350</v>
      </c>
      <c r="K36" s="6">
        <v>300</v>
      </c>
      <c r="L36" s="6">
        <v>300</v>
      </c>
      <c r="N36" s="6">
        <f>IF(E36=0,0,SUM(E36*1000))</f>
        <v>0</v>
      </c>
      <c r="O36" s="6">
        <f>IF(E36=0,0,IF(E36=1,1000,SUM(1000,SUM(SUM(E36-1)*500))))</f>
        <v>0</v>
      </c>
    </row>
    <row r="37" spans="3:15" x14ac:dyDescent="0.45">
      <c r="C37" s="68" t="s">
        <v>23</v>
      </c>
      <c r="D37" s="68"/>
    </row>
    <row r="39" spans="3:15" ht="30" customHeight="1" x14ac:dyDescent="0.45">
      <c r="C39" s="35" t="s">
        <v>50</v>
      </c>
      <c r="D39" s="35"/>
      <c r="E39" s="35"/>
      <c r="G39" s="6">
        <v>1</v>
      </c>
      <c r="N39" s="6" t="s">
        <v>16</v>
      </c>
      <c r="O39" s="6" t="s">
        <v>17</v>
      </c>
    </row>
    <row r="40" spans="3:15" ht="30" customHeight="1" x14ac:dyDescent="0.45">
      <c r="C40" s="47" t="s">
        <v>51</v>
      </c>
      <c r="D40" s="47"/>
      <c r="E40" s="47"/>
    </row>
    <row r="41" spans="3:15" x14ac:dyDescent="0.45">
      <c r="C41" s="46" t="s">
        <v>30</v>
      </c>
      <c r="D41" s="46"/>
      <c r="E41" s="16">
        <v>0</v>
      </c>
      <c r="G41" s="6">
        <v>500</v>
      </c>
      <c r="N41" s="6">
        <f>SUM(E41*G41)</f>
        <v>0</v>
      </c>
      <c r="O41" s="6">
        <f>SUM(E41*G41)</f>
        <v>0</v>
      </c>
    </row>
    <row r="42" spans="3:15" x14ac:dyDescent="0.45">
      <c r="C42" s="68" t="s">
        <v>32</v>
      </c>
      <c r="D42" s="68"/>
    </row>
    <row r="44" spans="3:15" x14ac:dyDescent="0.45">
      <c r="C44" s="35" t="s">
        <v>45</v>
      </c>
      <c r="D44" s="35"/>
      <c r="E44" s="35"/>
    </row>
    <row r="45" spans="3:15" x14ac:dyDescent="0.45">
      <c r="C45" s="17" t="s">
        <v>39</v>
      </c>
      <c r="D45" s="48" t="s">
        <v>42</v>
      </c>
      <c r="E45" s="49"/>
    </row>
    <row r="46" spans="3:15" x14ac:dyDescent="0.45">
      <c r="C46" s="17" t="s">
        <v>40</v>
      </c>
      <c r="D46" s="50" t="s">
        <v>43</v>
      </c>
      <c r="E46" s="51"/>
    </row>
    <row r="47" spans="3:15" x14ac:dyDescent="0.45">
      <c r="C47" s="17" t="s">
        <v>41</v>
      </c>
      <c r="D47" s="52" t="s">
        <v>44</v>
      </c>
      <c r="E47" s="51"/>
    </row>
    <row r="48" spans="3:15" ht="9.75" customHeight="1" x14ac:dyDescent="0.45"/>
    <row r="49" spans="3:14" ht="56.25" customHeight="1" x14ac:dyDescent="0.45">
      <c r="C49" s="67" t="s">
        <v>74</v>
      </c>
      <c r="D49" s="67"/>
      <c r="E49" s="67"/>
      <c r="N49" s="8"/>
    </row>
    <row r="50" spans="3:14" ht="77.25" customHeight="1" x14ac:dyDescent="0.45">
      <c r="C50" s="41" t="s">
        <v>46</v>
      </c>
      <c r="D50" s="41"/>
      <c r="E50" s="41"/>
    </row>
    <row r="51" spans="3:14" ht="20.25" customHeight="1" x14ac:dyDescent="0.45">
      <c r="C51" s="67" t="s">
        <v>72</v>
      </c>
      <c r="D51" s="67"/>
      <c r="E51" s="67"/>
    </row>
  </sheetData>
  <sheetProtection algorithmName="SHA-512" hashValue="R1QFRoYyqZPnQoqLUMlJKhz3NuVJmdKWPwyfqWPN3ubOo3/h59Q3Kf5o15x6UAxrtEE9qmjMSaVVv6iWMpCwYA==" saltValue="G5SUpc4p+zciIa0fCe3tjQ==" spinCount="100000" sheet="1" objects="1" scenarios="1" selectLockedCells="1"/>
  <mergeCells count="36">
    <mergeCell ref="C50:E50"/>
    <mergeCell ref="C51:E51"/>
    <mergeCell ref="D45:E45"/>
    <mergeCell ref="D46:E46"/>
    <mergeCell ref="D47:E47"/>
    <mergeCell ref="C44:E44"/>
    <mergeCell ref="C49:E49"/>
    <mergeCell ref="C36:D36"/>
    <mergeCell ref="C37:D37"/>
    <mergeCell ref="C41:D41"/>
    <mergeCell ref="C42:D42"/>
    <mergeCell ref="C39:E39"/>
    <mergeCell ref="C40:E40"/>
    <mergeCell ref="C3:E3"/>
    <mergeCell ref="C4:E4"/>
    <mergeCell ref="C14:D14"/>
    <mergeCell ref="C15:D15"/>
    <mergeCell ref="C20:D20"/>
    <mergeCell ref="C6:E6"/>
    <mergeCell ref="C16:E16"/>
    <mergeCell ref="C35:E35"/>
    <mergeCell ref="C29:E29"/>
    <mergeCell ref="C19:E19"/>
    <mergeCell ref="C13:E13"/>
    <mergeCell ref="C12:E12"/>
    <mergeCell ref="C18:E18"/>
    <mergeCell ref="C22:E22"/>
    <mergeCell ref="C28:E28"/>
    <mergeCell ref="C34:E34"/>
    <mergeCell ref="C32:E32"/>
    <mergeCell ref="C26:E26"/>
    <mergeCell ref="C24:D24"/>
    <mergeCell ref="C25:D25"/>
    <mergeCell ref="C30:D30"/>
    <mergeCell ref="C31:D31"/>
    <mergeCell ref="C23:E23"/>
  </mergeCells>
  <dataValidations count="2">
    <dataValidation type="list" allowBlank="1" showInputMessage="1" showErrorMessage="1" sqref="E15" xr:uid="{74A15029-ACE6-402D-9A85-80ECC6B86693}">
      <formula1>"NA,Yes,No"</formula1>
    </dataValidation>
    <dataValidation type="whole" allowBlank="1" showInputMessage="1" showErrorMessage="1" sqref="E14 E20 E24:E25 E30:E31 E36 E41" xr:uid="{91714366-9A7D-4709-80AB-E21C02632D1D}">
      <formula1>0</formula1>
      <formula2>500</formula2>
    </dataValidation>
  </dataValidations>
  <hyperlinks>
    <hyperlink ref="D47" r:id="rId1" xr:uid="{E71C5C7F-B015-43C6-AEF6-45AD8C0AB396}"/>
    <hyperlink ref="C49:E49" r:id="rId2" display="When your form is complete please email it to: enquiries@thebenchmarkingpartnership.com so that we can begin to process your order.  Please note that all invoicing for this programme is processed by our partners Highbury Analytical Limited, who may need to be set up as a supplier on your system in order to process payment.  " xr:uid="{6B6D7464-4725-41F2-9F19-CDED809CB420}"/>
    <hyperlink ref="C51:E51" r:id="rId3" display="For all enquiries about the programme or this order form, please contact us on: enquiries@thebenchmarkingpartnership.com " xr:uid="{072A1FA0-FFFB-4B1A-9EDB-F36C2937C229}"/>
  </hyperlinks>
  <pageMargins left="0.7" right="0.7" top="0.75" bottom="0.75" header="0.3" footer="0.3"/>
  <pageSetup scale="7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48051-8A52-4365-A576-8656BE0ADED8}">
  <sheetPr>
    <pageSetUpPr fitToPage="1"/>
  </sheetPr>
  <dimension ref="C3:D37"/>
  <sheetViews>
    <sheetView workbookViewId="0">
      <selection activeCell="C5" sqref="C5:D5"/>
    </sheetView>
  </sheetViews>
  <sheetFormatPr defaultColWidth="9.1328125" defaultRowHeight="14.25" x14ac:dyDescent="0.45"/>
  <cols>
    <col min="1" max="2" width="9.1328125" style="1"/>
    <col min="3" max="4" width="56.86328125" style="1" customWidth="1"/>
    <col min="5" max="16384" width="9.1328125" style="1"/>
  </cols>
  <sheetData>
    <row r="3" spans="3:4" ht="23.25" x14ac:dyDescent="0.7">
      <c r="C3" s="56" t="s">
        <v>12</v>
      </c>
      <c r="D3" s="56"/>
    </row>
    <row r="4" spans="3:4" ht="8.25" customHeight="1" x14ac:dyDescent="0.45"/>
    <row r="5" spans="3:4" s="2" customFormat="1" ht="29.25" customHeight="1" x14ac:dyDescent="0.45">
      <c r="C5" s="54" t="s">
        <v>52</v>
      </c>
      <c r="D5" s="54"/>
    </row>
    <row r="6" spans="3:4" ht="10.5" customHeight="1" x14ac:dyDescent="0.45"/>
    <row r="7" spans="3:4" s="2" customFormat="1" ht="19.5" customHeight="1" x14ac:dyDescent="0.45">
      <c r="C7" s="61" t="s">
        <v>0</v>
      </c>
      <c r="D7" s="61"/>
    </row>
    <row r="8" spans="3:4" s="2" customFormat="1" ht="19.5" customHeight="1" x14ac:dyDescent="0.45">
      <c r="C8" s="62" t="s">
        <v>1</v>
      </c>
      <c r="D8" s="62"/>
    </row>
    <row r="9" spans="3:4" x14ac:dyDescent="0.45">
      <c r="C9" s="3" t="s">
        <v>2</v>
      </c>
      <c r="D9" s="3" t="s">
        <v>35</v>
      </c>
    </row>
    <row r="10" spans="3:4" ht="45.75" customHeight="1" x14ac:dyDescent="0.45">
      <c r="C10" s="5" t="s">
        <v>3</v>
      </c>
      <c r="D10" s="24" t="s">
        <v>70</v>
      </c>
    </row>
    <row r="11" spans="3:4" ht="6.75" customHeight="1" x14ac:dyDescent="0.45"/>
    <row r="12" spans="3:4" ht="12" customHeight="1" x14ac:dyDescent="0.45">
      <c r="C12" s="55" t="s">
        <v>13</v>
      </c>
      <c r="D12" s="55"/>
    </row>
    <row r="13" spans="3:4" ht="18.75" customHeight="1" x14ac:dyDescent="0.45"/>
    <row r="14" spans="3:4" s="2" customFormat="1" ht="19.5" customHeight="1" x14ac:dyDescent="0.45">
      <c r="C14" s="63" t="s">
        <v>11</v>
      </c>
      <c r="D14" s="63"/>
    </row>
    <row r="15" spans="3:4" s="2" customFormat="1" ht="19.5" customHeight="1" x14ac:dyDescent="0.45">
      <c r="C15" s="64" t="s">
        <v>4</v>
      </c>
      <c r="D15" s="64"/>
    </row>
    <row r="16" spans="3:4" x14ac:dyDescent="0.45">
      <c r="C16" s="3" t="s">
        <v>2</v>
      </c>
      <c r="D16" s="3" t="s">
        <v>35</v>
      </c>
    </row>
    <row r="17" spans="3:4" ht="45.75" customHeight="1" x14ac:dyDescent="0.45">
      <c r="C17" s="5" t="s">
        <v>5</v>
      </c>
      <c r="D17" s="25" t="s">
        <v>63</v>
      </c>
    </row>
    <row r="18" spans="3:4" ht="18.75" customHeight="1" x14ac:dyDescent="0.45"/>
    <row r="19" spans="3:4" s="2" customFormat="1" ht="19.5" customHeight="1" x14ac:dyDescent="0.45">
      <c r="C19" s="65" t="s">
        <v>6</v>
      </c>
      <c r="D19" s="65"/>
    </row>
    <row r="20" spans="3:4" s="2" customFormat="1" ht="19.5" customHeight="1" x14ac:dyDescent="0.45">
      <c r="C20" s="66" t="s">
        <v>7</v>
      </c>
      <c r="D20" s="66"/>
    </row>
    <row r="21" spans="3:4" x14ac:dyDescent="0.45">
      <c r="C21" s="3" t="s">
        <v>2</v>
      </c>
      <c r="D21" s="3" t="s">
        <v>35</v>
      </c>
    </row>
    <row r="22" spans="3:4" ht="45.75" customHeight="1" x14ac:dyDescent="0.45">
      <c r="C22" s="5" t="s">
        <v>8</v>
      </c>
      <c r="D22" s="25" t="s">
        <v>67</v>
      </c>
    </row>
    <row r="23" spans="3:4" ht="18.75" customHeight="1" x14ac:dyDescent="0.45"/>
    <row r="24" spans="3:4" s="2" customFormat="1" ht="19.5" customHeight="1" x14ac:dyDescent="0.45">
      <c r="C24" s="57" t="s">
        <v>53</v>
      </c>
      <c r="D24" s="57"/>
    </row>
    <row r="25" spans="3:4" s="2" customFormat="1" ht="30" customHeight="1" x14ac:dyDescent="0.45">
      <c r="C25" s="58" t="s">
        <v>59</v>
      </c>
      <c r="D25" s="58"/>
    </row>
    <row r="26" spans="3:4" x14ac:dyDescent="0.45">
      <c r="C26" s="3" t="s">
        <v>2</v>
      </c>
      <c r="D26" s="3" t="s">
        <v>60</v>
      </c>
    </row>
    <row r="27" spans="3:4" ht="45.75" customHeight="1" x14ac:dyDescent="0.45">
      <c r="C27" s="5" t="s">
        <v>9</v>
      </c>
      <c r="D27" s="25" t="s">
        <v>61</v>
      </c>
    </row>
    <row r="28" spans="3:4" ht="18.75" customHeight="1" x14ac:dyDescent="0.45"/>
    <row r="29" spans="3:4" s="2" customFormat="1" ht="19.5" customHeight="1" x14ac:dyDescent="0.45">
      <c r="C29" s="59" t="s">
        <v>49</v>
      </c>
      <c r="D29" s="59"/>
    </row>
    <row r="30" spans="3:4" s="2" customFormat="1" ht="19.5" customHeight="1" x14ac:dyDescent="0.45">
      <c r="C30" s="53" t="s">
        <v>54</v>
      </c>
      <c r="D30" s="53"/>
    </row>
    <row r="31" spans="3:4" x14ac:dyDescent="0.45">
      <c r="C31" s="3" t="s">
        <v>2</v>
      </c>
      <c r="D31" s="3" t="s">
        <v>36</v>
      </c>
    </row>
    <row r="32" spans="3:4" ht="45.75" customHeight="1" x14ac:dyDescent="0.45">
      <c r="C32" s="5" t="s">
        <v>55</v>
      </c>
      <c r="D32" s="25" t="s">
        <v>62</v>
      </c>
    </row>
    <row r="33" spans="3:4" ht="18.75" customHeight="1" x14ac:dyDescent="0.45"/>
    <row r="34" spans="3:4" s="2" customFormat="1" ht="19.5" customHeight="1" x14ac:dyDescent="0.45">
      <c r="C34" s="60" t="s">
        <v>58</v>
      </c>
      <c r="D34" s="60"/>
    </row>
    <row r="35" spans="3:4" s="2" customFormat="1" ht="19.5" customHeight="1" x14ac:dyDescent="0.45">
      <c r="C35" s="53" t="s">
        <v>57</v>
      </c>
      <c r="D35" s="53"/>
    </row>
    <row r="36" spans="3:4" x14ac:dyDescent="0.45">
      <c r="C36" s="3" t="s">
        <v>10</v>
      </c>
      <c r="D36" s="3" t="s">
        <v>37</v>
      </c>
    </row>
    <row r="37" spans="3:4" ht="45.75" customHeight="1" x14ac:dyDescent="0.45">
      <c r="C37" s="5" t="s">
        <v>56</v>
      </c>
      <c r="D37" s="4">
        <v>500</v>
      </c>
    </row>
  </sheetData>
  <mergeCells count="15">
    <mergeCell ref="C35:D35"/>
    <mergeCell ref="C5:D5"/>
    <mergeCell ref="C12:D12"/>
    <mergeCell ref="C3:D3"/>
    <mergeCell ref="C24:D24"/>
    <mergeCell ref="C25:D25"/>
    <mergeCell ref="C29:D29"/>
    <mergeCell ref="C30:D30"/>
    <mergeCell ref="C34:D34"/>
    <mergeCell ref="C7:D7"/>
    <mergeCell ref="C8:D8"/>
    <mergeCell ref="C14:D14"/>
    <mergeCell ref="C15:D15"/>
    <mergeCell ref="C19:D19"/>
    <mergeCell ref="C20:D20"/>
  </mergeCells>
  <pageMargins left="0.7" right="0.7" top="0.75" bottom="0.75" header="0.3" footer="0.3"/>
  <pageSetup scale="7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Order Form</vt:lpstr>
      <vt:lpstr>Price List</vt:lpstr>
      <vt:lpstr>'Order Form'!Print_Area</vt:lpstr>
      <vt:lpstr>'Price 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David Holland</dc:creator>
  <cp:lastModifiedBy>James David Holland</cp:lastModifiedBy>
  <cp:lastPrinted>2019-09-02T12:02:19Z</cp:lastPrinted>
  <dcterms:created xsi:type="dcterms:W3CDTF">2019-08-16T09:42:07Z</dcterms:created>
  <dcterms:modified xsi:type="dcterms:W3CDTF">2021-07-13T05:31:26Z</dcterms:modified>
</cp:coreProperties>
</file>